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0" yWindow="0" windowWidth="51120" windowHeight="283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  <c r="G46" i="1"/>
  <c r="G45" i="1"/>
  <c r="G44" i="1"/>
  <c r="G43" i="1"/>
  <c r="G42" i="1"/>
  <c r="G41" i="1"/>
  <c r="G40" i="1"/>
  <c r="G39" i="1"/>
  <c r="G38" i="1"/>
  <c r="G34" i="1"/>
  <c r="G33" i="1"/>
  <c r="G32" i="1"/>
  <c r="G31" i="1"/>
  <c r="G30" i="1"/>
  <c r="G29" i="1"/>
  <c r="G35" i="1"/>
  <c r="G36" i="1"/>
  <c r="G37" i="1"/>
  <c r="B3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D46" i="1"/>
  <c r="D45" i="1"/>
  <c r="D44" i="1"/>
  <c r="D43" i="1"/>
  <c r="D42" i="1"/>
  <c r="D41" i="1"/>
  <c r="F30" i="1"/>
  <c r="F29" i="1"/>
  <c r="D40" i="1"/>
  <c r="D39" i="1"/>
  <c r="D38" i="1"/>
  <c r="D37" i="1"/>
  <c r="D36" i="1"/>
  <c r="D35" i="1"/>
  <c r="D34" i="1"/>
  <c r="D33" i="1"/>
  <c r="D32" i="1"/>
  <c r="D31" i="1"/>
  <c r="D29" i="1"/>
  <c r="D30" i="1"/>
  <c r="F28" i="1"/>
  <c r="F27" i="1"/>
  <c r="F26" i="1"/>
  <c r="F25" i="1"/>
  <c r="E27" i="1"/>
  <c r="E26" i="1"/>
  <c r="E25" i="1"/>
</calcChain>
</file>

<file path=xl/sharedStrings.xml><?xml version="1.0" encoding="utf-8"?>
<sst xmlns="http://schemas.openxmlformats.org/spreadsheetml/2006/main" count="18" uniqueCount="18">
  <si>
    <t>Average Monthly Consumption</t>
  </si>
  <si>
    <t>Quantification date</t>
  </si>
  <si>
    <t>QD-1</t>
  </si>
  <si>
    <t>QD-2</t>
  </si>
  <si>
    <t>QD-3</t>
  </si>
  <si>
    <t>Stock on hand at quantification date (QD)</t>
  </si>
  <si>
    <t>QD</t>
  </si>
  <si>
    <t>Lead time (months)</t>
  </si>
  <si>
    <t>Ordering Cycle (months)</t>
  </si>
  <si>
    <t>Buffer Stock (months)</t>
  </si>
  <si>
    <t>Order quantity</t>
  </si>
  <si>
    <t>Months before/after Quantification Date</t>
  </si>
  <si>
    <t>QD= Quantification Date, GA= Goods arrival date</t>
  </si>
  <si>
    <t>Date</t>
  </si>
  <si>
    <t>Stock on hand</t>
  </si>
  <si>
    <t>Only change the values in the yellow cells in column B- other values will update automatically</t>
  </si>
  <si>
    <t>Buffer stock</t>
  </si>
  <si>
    <t>This is the date quantification is done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</si>
</sst>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vertical="top" wrapText="1"/>
    </xf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Sheet1!$E$25:$E$46</c:f>
              <c:numCache>
                <c:formatCode>m/d/yy</c:formatCode>
                <c:ptCount val="22"/>
                <c:pt idx="0">
                  <c:v>41518.0</c:v>
                </c:pt>
                <c:pt idx="1">
                  <c:v>41548.0</c:v>
                </c:pt>
                <c:pt idx="2">
                  <c:v>41579.0</c:v>
                </c:pt>
                <c:pt idx="3">
                  <c:v>41609.0</c:v>
                </c:pt>
                <c:pt idx="4">
                  <c:v>41640.0</c:v>
                </c:pt>
                <c:pt idx="5">
                  <c:v>41671.0</c:v>
                </c:pt>
                <c:pt idx="6">
                  <c:v>41699.0</c:v>
                </c:pt>
                <c:pt idx="7">
                  <c:v>41730.0</c:v>
                </c:pt>
                <c:pt idx="8">
                  <c:v>41760.0</c:v>
                </c:pt>
                <c:pt idx="9">
                  <c:v>41791.0</c:v>
                </c:pt>
                <c:pt idx="10">
                  <c:v>41821.0</c:v>
                </c:pt>
                <c:pt idx="11">
                  <c:v>41852.0</c:v>
                </c:pt>
                <c:pt idx="12">
                  <c:v>41883.0</c:v>
                </c:pt>
                <c:pt idx="13">
                  <c:v>41913.0</c:v>
                </c:pt>
                <c:pt idx="14">
                  <c:v>41944.0</c:v>
                </c:pt>
                <c:pt idx="15">
                  <c:v>41974.0</c:v>
                </c:pt>
                <c:pt idx="16">
                  <c:v>42005.0</c:v>
                </c:pt>
                <c:pt idx="17">
                  <c:v>42036.0</c:v>
                </c:pt>
                <c:pt idx="18">
                  <c:v>42064.0</c:v>
                </c:pt>
                <c:pt idx="19">
                  <c:v>42095.0</c:v>
                </c:pt>
                <c:pt idx="20">
                  <c:v>42125.0</c:v>
                </c:pt>
                <c:pt idx="21">
                  <c:v>42156.0</c:v>
                </c:pt>
              </c:numCache>
            </c:numRef>
          </c:cat>
          <c:val>
            <c:numRef>
              <c:f>Sheet1!$F$25:$F$46</c:f>
              <c:numCache>
                <c:formatCode>General</c:formatCode>
                <c:ptCount val="22"/>
                <c:pt idx="0">
                  <c:v>33000.0</c:v>
                </c:pt>
                <c:pt idx="1">
                  <c:v>29000.0</c:v>
                </c:pt>
                <c:pt idx="2">
                  <c:v>25000.0</c:v>
                </c:pt>
                <c:pt idx="3">
                  <c:v>21000.0</c:v>
                </c:pt>
                <c:pt idx="4">
                  <c:v>17000.0</c:v>
                </c:pt>
                <c:pt idx="5">
                  <c:v>64000.0</c:v>
                </c:pt>
                <c:pt idx="6">
                  <c:v>60000.0</c:v>
                </c:pt>
                <c:pt idx="7">
                  <c:v>56000.0</c:v>
                </c:pt>
                <c:pt idx="8">
                  <c:v>52000.0</c:v>
                </c:pt>
                <c:pt idx="9">
                  <c:v>48000.0</c:v>
                </c:pt>
                <c:pt idx="10">
                  <c:v>44000.0</c:v>
                </c:pt>
                <c:pt idx="11">
                  <c:v>40000.0</c:v>
                </c:pt>
                <c:pt idx="12">
                  <c:v>36000.0</c:v>
                </c:pt>
                <c:pt idx="13">
                  <c:v>32000.0</c:v>
                </c:pt>
                <c:pt idx="14">
                  <c:v>28000.0</c:v>
                </c:pt>
                <c:pt idx="15">
                  <c:v>24000.0</c:v>
                </c:pt>
                <c:pt idx="16">
                  <c:v>20000.0</c:v>
                </c:pt>
                <c:pt idx="17">
                  <c:v>16000.0</c:v>
                </c:pt>
                <c:pt idx="18">
                  <c:v>12000.0</c:v>
                </c:pt>
                <c:pt idx="19">
                  <c:v>8000.0</c:v>
                </c:pt>
                <c:pt idx="20">
                  <c:v>4000.0</c:v>
                </c:pt>
                <c:pt idx="2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8227256"/>
        <c:axId val="2128228856"/>
      </c:barChart>
      <c:dateAx>
        <c:axId val="212822725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crossAx val="2128228856"/>
        <c:crosses val="autoZero"/>
        <c:auto val="1"/>
        <c:lblOffset val="100"/>
        <c:baseTimeUnit val="months"/>
      </c:dateAx>
      <c:valAx>
        <c:axId val="2128228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28227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1320800</xdr:colOff>
      <xdr:row>4</xdr:row>
      <xdr:rowOff>171450</xdr:rowOff>
    </xdr:from>
    <xdr:to>
      <xdr:col>9</xdr:col>
      <xdr:colOff>279400</xdr:colOff>
      <xdr:row>19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G46"/>
  <sheetViews>
    <sheetView tabSelected="1" workbookViewId="0">
      <selection activeCell="C29" sqref="C29"/>
    </sheetView>
  </sheetViews>
  <sheetFormatPr baseColWidth="10" defaultRowHeight="15" x14ac:dyDescent="0"/>
  <cols>
    <col min="1" max="1" width="40.1640625" customWidth="1"/>
    <col min="3" max="3" width="15.1640625" customWidth="1"/>
    <col min="4" max="4" width="11.83203125" bestFit="1" customWidth="1"/>
    <col min="7" max="7" width="40.83203125" customWidth="1"/>
  </cols>
  <sheetData>
    <row r="24" spans="1:7" ht="75">
      <c r="A24" s="9" t="s">
        <v>15</v>
      </c>
      <c r="C24" s="3" t="s">
        <v>11</v>
      </c>
      <c r="D24" s="3" t="s">
        <v>12</v>
      </c>
      <c r="E24" s="5" t="s">
        <v>13</v>
      </c>
      <c r="F24" s="6" t="s">
        <v>14</v>
      </c>
    </row>
    <row r="25" spans="1:7">
      <c r="A25" t="s">
        <v>0</v>
      </c>
      <c r="B25" s="7">
        <v>4000</v>
      </c>
      <c r="D25" s="4" t="s">
        <v>4</v>
      </c>
      <c r="E25" s="1">
        <f>DATE(YEAR(E26),MONTH(E26)-1,1)</f>
        <v>41518</v>
      </c>
      <c r="F25">
        <f>F26+$B$25</f>
        <v>33000</v>
      </c>
    </row>
    <row r="26" spans="1:7">
      <c r="A26" t="s">
        <v>1</v>
      </c>
      <c r="B26" s="8">
        <v>41609</v>
      </c>
      <c r="D26" s="4" t="s">
        <v>3</v>
      </c>
      <c r="E26" s="1">
        <f>DATE(YEAR(E27),MONTH(E27)-1,1)</f>
        <v>41548</v>
      </c>
      <c r="F26">
        <f>F27+$B$25</f>
        <v>29000</v>
      </c>
    </row>
    <row r="27" spans="1:7">
      <c r="A27" t="s">
        <v>5</v>
      </c>
      <c r="B27" s="7">
        <v>21000</v>
      </c>
      <c r="D27" s="4" t="s">
        <v>2</v>
      </c>
      <c r="E27" s="1">
        <f>DATE(YEAR(E28),MONTH(E28)-1,1)</f>
        <v>41579</v>
      </c>
      <c r="F27">
        <f>F28+$B$25</f>
        <v>25000</v>
      </c>
    </row>
    <row r="28" spans="1:7">
      <c r="A28" t="s">
        <v>7</v>
      </c>
      <c r="B28" s="7">
        <v>2</v>
      </c>
      <c r="C28">
        <v>0</v>
      </c>
      <c r="D28" s="4" t="s">
        <v>6</v>
      </c>
      <c r="E28" s="1">
        <f>B26</f>
        <v>41609</v>
      </c>
      <c r="F28">
        <f>B27</f>
        <v>21000</v>
      </c>
      <c r="G28" s="2" t="s">
        <v>17</v>
      </c>
    </row>
    <row r="29" spans="1:7">
      <c r="A29" t="s">
        <v>8</v>
      </c>
      <c r="B29" s="7">
        <v>12</v>
      </c>
      <c r="C29">
        <v>1</v>
      </c>
      <c r="D29" s="4" t="str">
        <f t="shared" ref="D29:D40" si="0">IF($B$28&lt;=C29,CONCATENATE("GA + ",C27),CONCATENATE("QD + ",C29))</f>
        <v>QD + 1</v>
      </c>
      <c r="E29" s="1">
        <f>DATE(YEAR(E28),MONTH(E28)+1,1)</f>
        <v>41640</v>
      </c>
      <c r="F29">
        <f>$B$27-(C29*$B$25)+IF(C29&gt;=$B$28,$B$31,0)</f>
        <v>17000</v>
      </c>
      <c r="G29" s="2" t="str">
        <f t="shared" ref="G29:G34" si="1">IF(C29=($B$28+$B$29),"End Point: should be 'buffer stock' only on hand and following order should arrive","")</f>
        <v/>
      </c>
    </row>
    <row r="30" spans="1:7">
      <c r="A30" t="s">
        <v>9</v>
      </c>
      <c r="B30" s="7">
        <v>4</v>
      </c>
      <c r="C30">
        <v>2</v>
      </c>
      <c r="D30" s="4" t="str">
        <f t="shared" si="0"/>
        <v>GA + 0</v>
      </c>
      <c r="E30" s="1">
        <f t="shared" ref="E30:E46" si="2">DATE(YEAR(E29),MONTH(E29)+1,1)</f>
        <v>41671</v>
      </c>
      <c r="F30">
        <f>$B$27-(C30*$B$25)+IF(C30&gt;=$B$28,$B$31,0)</f>
        <v>64000</v>
      </c>
      <c r="G30" s="2" t="str">
        <f t="shared" si="1"/>
        <v/>
      </c>
    </row>
    <row r="31" spans="1:7">
      <c r="A31" t="s">
        <v>10</v>
      </c>
      <c r="B31">
        <f>(B28+B29+B30)*B25-B27</f>
        <v>51000</v>
      </c>
      <c r="C31">
        <v>3</v>
      </c>
      <c r="D31" s="4" t="str">
        <f t="shared" si="0"/>
        <v>GA + 1</v>
      </c>
      <c r="E31" s="1">
        <f t="shared" si="2"/>
        <v>41699</v>
      </c>
      <c r="F31">
        <f>IF($B$27-(C31*$B$25)+IF(C31&gt;=$B$28,$B$31,0)&gt;0,$B$27-(C31*$B$25)+IF(C31&gt;=$B$28,$B$31,0),0)</f>
        <v>60000</v>
      </c>
      <c r="G31" s="2" t="str">
        <f t="shared" si="1"/>
        <v/>
      </c>
    </row>
    <row r="32" spans="1:7">
      <c r="A32" t="s">
        <v>16</v>
      </c>
      <c r="B32">
        <f>B25*B30</f>
        <v>16000</v>
      </c>
      <c r="C32">
        <v>4</v>
      </c>
      <c r="D32" s="4" t="str">
        <f t="shared" si="0"/>
        <v>GA + 2</v>
      </c>
      <c r="E32" s="1">
        <f t="shared" si="2"/>
        <v>41730</v>
      </c>
      <c r="F32">
        <f t="shared" ref="F32:F46" si="3">IF($B$27-(C32*$B$25)+IF(C32&gt;=$B$28,$B$31,0)&gt;0,$B$27-(C32*$B$25)+IF(C32&gt;=$B$28,$B$31,0),0)</f>
        <v>56000</v>
      </c>
      <c r="G32" s="2" t="str">
        <f t="shared" si="1"/>
        <v/>
      </c>
    </row>
    <row r="33" spans="3:7">
      <c r="C33">
        <v>5</v>
      </c>
      <c r="D33" s="4" t="str">
        <f t="shared" si="0"/>
        <v>GA + 3</v>
      </c>
      <c r="E33" s="1">
        <f t="shared" si="2"/>
        <v>41760</v>
      </c>
      <c r="F33">
        <f t="shared" si="3"/>
        <v>52000</v>
      </c>
      <c r="G33" s="2" t="str">
        <f t="shared" si="1"/>
        <v/>
      </c>
    </row>
    <row r="34" spans="3:7">
      <c r="C34">
        <v>6</v>
      </c>
      <c r="D34" s="4" t="str">
        <f t="shared" si="0"/>
        <v>GA + 4</v>
      </c>
      <c r="E34" s="1">
        <f t="shared" si="2"/>
        <v>41791</v>
      </c>
      <c r="F34">
        <f t="shared" si="3"/>
        <v>48000</v>
      </c>
      <c r="G34" s="2" t="str">
        <f t="shared" si="1"/>
        <v/>
      </c>
    </row>
    <row r="35" spans="3:7">
      <c r="C35">
        <v>7</v>
      </c>
      <c r="D35" s="4" t="str">
        <f t="shared" si="0"/>
        <v>GA + 5</v>
      </c>
      <c r="E35" s="1">
        <f t="shared" si="2"/>
        <v>41821</v>
      </c>
      <c r="F35">
        <f t="shared" si="3"/>
        <v>44000</v>
      </c>
      <c r="G35" s="2" t="str">
        <f>IF(C35=($B$28+$B$29),"End Point: should be 'buffer stock' only on hand and following order should arrive","")</f>
        <v/>
      </c>
    </row>
    <row r="36" spans="3:7">
      <c r="C36">
        <v>8</v>
      </c>
      <c r="D36" s="4" t="str">
        <f t="shared" si="0"/>
        <v>GA + 6</v>
      </c>
      <c r="E36" s="1">
        <f t="shared" si="2"/>
        <v>41852</v>
      </c>
      <c r="F36">
        <f t="shared" si="3"/>
        <v>40000</v>
      </c>
      <c r="G36" s="2" t="str">
        <f>IF(C36=($B$28+$B$29),"End Point: should be 'buffer stock' only on hand and following order should arrive","")</f>
        <v/>
      </c>
    </row>
    <row r="37" spans="3:7">
      <c r="C37">
        <v>9</v>
      </c>
      <c r="D37" s="4" t="str">
        <f t="shared" si="0"/>
        <v>GA + 7</v>
      </c>
      <c r="E37" s="1">
        <f t="shared" si="2"/>
        <v>41883</v>
      </c>
      <c r="F37">
        <f t="shared" si="3"/>
        <v>36000</v>
      </c>
      <c r="G37" s="2" t="str">
        <f>IF(C37=($B$28+$B$29),"End Point: should be 'buffer stock' only on hand and following order should arrive","")</f>
        <v/>
      </c>
    </row>
    <row r="38" spans="3:7">
      <c r="C38">
        <v>10</v>
      </c>
      <c r="D38" s="4" t="str">
        <f t="shared" si="0"/>
        <v>GA + 8</v>
      </c>
      <c r="E38" s="1">
        <f t="shared" si="2"/>
        <v>41913</v>
      </c>
      <c r="F38">
        <f t="shared" si="3"/>
        <v>32000</v>
      </c>
      <c r="G38" s="2" t="str">
        <f t="shared" ref="G38:G46" si="4">IF(C38=($B$28+$B$29),"End Point: should be 'buffer stock' only on hand and following order should arrive","")</f>
        <v/>
      </c>
    </row>
    <row r="39" spans="3:7">
      <c r="C39">
        <v>11</v>
      </c>
      <c r="D39" s="4" t="str">
        <f t="shared" si="0"/>
        <v>GA + 9</v>
      </c>
      <c r="E39" s="1">
        <f t="shared" si="2"/>
        <v>41944</v>
      </c>
      <c r="F39">
        <f t="shared" si="3"/>
        <v>28000</v>
      </c>
      <c r="G39" s="2" t="str">
        <f t="shared" si="4"/>
        <v/>
      </c>
    </row>
    <row r="40" spans="3:7">
      <c r="C40">
        <v>12</v>
      </c>
      <c r="D40" s="4" t="str">
        <f t="shared" si="0"/>
        <v>GA + 10</v>
      </c>
      <c r="E40" s="1">
        <f t="shared" si="2"/>
        <v>41974</v>
      </c>
      <c r="F40">
        <f t="shared" si="3"/>
        <v>24000</v>
      </c>
      <c r="G40" s="2" t="str">
        <f t="shared" si="4"/>
        <v/>
      </c>
    </row>
    <row r="41" spans="3:7">
      <c r="C41">
        <v>13</v>
      </c>
      <c r="D41" s="4" t="str">
        <f t="shared" ref="D41:D46" si="5">IF($B$28&lt;=C41,CONCATENATE("GA + ",C39),CONCATENATE("QD + ",C41))</f>
        <v>GA + 11</v>
      </c>
      <c r="E41" s="1">
        <f t="shared" si="2"/>
        <v>42005</v>
      </c>
      <c r="F41">
        <f t="shared" si="3"/>
        <v>20000</v>
      </c>
      <c r="G41" s="2" t="str">
        <f t="shared" si="4"/>
        <v/>
      </c>
    </row>
    <row r="42" spans="3:7">
      <c r="C42">
        <v>14</v>
      </c>
      <c r="D42" s="4" t="str">
        <f t="shared" si="5"/>
        <v>GA + 12</v>
      </c>
      <c r="E42" s="1">
        <f t="shared" si="2"/>
        <v>42036</v>
      </c>
      <c r="F42">
        <f t="shared" si="3"/>
        <v>16000</v>
      </c>
      <c r="G42" s="2" t="str">
        <f t="shared" si="4"/>
        <v>End Point: should be 'buffer stock' only on hand and following order should arrive</v>
      </c>
    </row>
    <row r="43" spans="3:7">
      <c r="C43">
        <v>15</v>
      </c>
      <c r="D43" s="4" t="str">
        <f t="shared" si="5"/>
        <v>GA + 13</v>
      </c>
      <c r="E43" s="1">
        <f t="shared" si="2"/>
        <v>42064</v>
      </c>
      <c r="F43">
        <f t="shared" si="3"/>
        <v>12000</v>
      </c>
      <c r="G43" s="2" t="str">
        <f t="shared" si="4"/>
        <v/>
      </c>
    </row>
    <row r="44" spans="3:7">
      <c r="C44">
        <v>16</v>
      </c>
      <c r="D44" s="4" t="str">
        <f t="shared" si="5"/>
        <v>GA + 14</v>
      </c>
      <c r="E44" s="1">
        <f t="shared" si="2"/>
        <v>42095</v>
      </c>
      <c r="F44">
        <f t="shared" si="3"/>
        <v>8000</v>
      </c>
      <c r="G44" s="2" t="str">
        <f t="shared" si="4"/>
        <v/>
      </c>
    </row>
    <row r="45" spans="3:7">
      <c r="C45">
        <v>17</v>
      </c>
      <c r="D45" s="4" t="str">
        <f t="shared" si="5"/>
        <v>GA + 15</v>
      </c>
      <c r="E45" s="1">
        <f t="shared" si="2"/>
        <v>42125</v>
      </c>
      <c r="F45">
        <f t="shared" si="3"/>
        <v>4000</v>
      </c>
      <c r="G45" s="2" t="str">
        <f t="shared" si="4"/>
        <v/>
      </c>
    </row>
    <row r="46" spans="3:7">
      <c r="C46">
        <v>18</v>
      </c>
      <c r="D46" s="4" t="str">
        <f t="shared" si="5"/>
        <v>GA + 16</v>
      </c>
      <c r="E46" s="1">
        <f t="shared" si="2"/>
        <v>42156</v>
      </c>
      <c r="F46">
        <f t="shared" si="3"/>
        <v>0</v>
      </c>
      <c r="G46" s="2" t="str">
        <f t="shared" si="4"/>
        <v/>
      </c>
    </row>
  </sheetData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Sustainable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Drown</dc:creator>
  <cp:lastModifiedBy>Craig Drown</cp:lastModifiedBy>
  <dcterms:created xsi:type="dcterms:W3CDTF">2013-11-07T01:36:08Z</dcterms:created>
  <dcterms:modified xsi:type="dcterms:W3CDTF">2013-11-14T22:17:49Z</dcterms:modified>
</cp:coreProperties>
</file>